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Pasywa\"/>
    </mc:Choice>
  </mc:AlternateContent>
  <xr:revisionPtr revIDLastSave="0" documentId="8_{E372D133-C211-4D8B-9BDD-7694D63805AD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wg pracowników" sheetId="1" r:id="rId1"/>
    <sheet name="wg działów jednostki" sheetId="3" r:id="rId2"/>
    <sheet name="wg grup pracowników" sheetId="2" r:id="rId3"/>
    <sheet name="uproszczona" sheetId="4" r:id="rId4"/>
  </sheets>
  <definedNames>
    <definedName name="_xlnm.Print_Area" localSheetId="3">uproszczona!$A$1:$F$26</definedName>
    <definedName name="_xlnm.Print_Area" localSheetId="1">'wg działów jednostki'!$A$1:$F$32</definedName>
    <definedName name="_xlnm.Print_Area" localSheetId="2">'wg grup pracowników'!$A$1:$F$27</definedName>
    <definedName name="_xlnm.Print_Area" localSheetId="0">'wg pracowników'!$A$1:$F$47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4" i="4" s="1"/>
  <c r="D16" i="4" s="1"/>
  <c r="E21" i="3"/>
  <c r="E20" i="3"/>
  <c r="E19" i="3"/>
  <c r="E18" i="3"/>
  <c r="E17" i="3"/>
  <c r="E16" i="3"/>
  <c r="E15" i="3"/>
  <c r="E14" i="3"/>
  <c r="E13" i="3"/>
  <c r="E12" i="3"/>
  <c r="E16" i="2"/>
  <c r="E15" i="2"/>
  <c r="E14" i="2"/>
  <c r="E13" i="2"/>
  <c r="E12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2" i="1"/>
  <c r="D17" i="4" l="1"/>
  <c r="D18" i="4" s="1"/>
  <c r="E22" i="3"/>
  <c r="E23" i="3" s="1"/>
  <c r="E24" i="3" s="1"/>
  <c r="E17" i="2"/>
  <c r="E18" i="2" s="1"/>
  <c r="E19" i="2" s="1"/>
  <c r="E37" i="1"/>
  <c r="E38" i="1" s="1"/>
  <c r="E39" i="1" s="1"/>
</calcChain>
</file>

<file path=xl/sharedStrings.xml><?xml version="1.0" encoding="utf-8"?>
<sst xmlns="http://schemas.openxmlformats.org/spreadsheetml/2006/main" count="106" uniqueCount="51">
  <si>
    <t>Nazwa jednostki:</t>
  </si>
  <si>
    <t>KALKULACJA REZERWY NA NIEWYKORZYSTANE URLOPY</t>
  </si>
  <si>
    <t>Imię i nazwisko pracownika</t>
  </si>
  <si>
    <t>wynagrodzenie *</t>
  </si>
  <si>
    <t>ilość dni niewykorzystanego urlopu</t>
  </si>
  <si>
    <t>komórki z formułami / wyliczenie automatyczne</t>
  </si>
  <si>
    <t>wartość rezerwy bez narzutów ZUS</t>
  </si>
  <si>
    <t>SUMA:</t>
  </si>
  <si>
    <t>Łączne narzuty ZUS:</t>
  </si>
  <si>
    <t>Łączna kwota rezerwy:</t>
  </si>
  <si>
    <t>WNIOSKI:</t>
  </si>
  <si>
    <t>% wartość narzutów ZUS **:</t>
  </si>
  <si>
    <t>średnia ilość dni pracujących w miesiącu ***:</t>
  </si>
  <si>
    <t>*</t>
  </si>
  <si>
    <t>**</t>
  </si>
  <si>
    <t>***</t>
  </si>
  <si>
    <t xml:space="preserve"> </t>
  </si>
  <si>
    <r>
      <rPr>
        <sz val="8"/>
        <color theme="1"/>
        <rFont val="Calibri"/>
        <family val="2"/>
        <charset val="238"/>
      </rPr>
      <t>←</t>
    </r>
    <r>
      <rPr>
        <i/>
        <sz val="8"/>
        <color theme="1"/>
        <rFont val="Calibri"/>
        <family val="2"/>
        <charset val="238"/>
        <scheme val="minor"/>
      </rPr>
      <t xml:space="preserve">  (pole do uzupełnienia)</t>
    </r>
  </si>
  <si>
    <t>(wersja z podziałem na indywidualnych pracowników)</t>
  </si>
  <si>
    <t>grupa pracowników
dział jednostki</t>
  </si>
  <si>
    <t>kadra zarządzająca</t>
  </si>
  <si>
    <t>pracownicy umysłowi</t>
  </si>
  <si>
    <t>pracownicy fizyczni</t>
  </si>
  <si>
    <t>(wersja z podziałem na działy jednostki)</t>
  </si>
  <si>
    <t>(wersja z podziałem na grupy pracowników)</t>
  </si>
  <si>
    <t>zarząd</t>
  </si>
  <si>
    <t>księgowość</t>
  </si>
  <si>
    <t>logistyka</t>
  </si>
  <si>
    <t>kontroling</t>
  </si>
  <si>
    <t>sprzedaż</t>
  </si>
  <si>
    <t>marketing</t>
  </si>
  <si>
    <t>magazyn</t>
  </si>
  <si>
    <t>łączne roczne koszty wynagrodzeń:</t>
  </si>
  <si>
    <t>średnia liczba pracowników w roku:</t>
  </si>
  <si>
    <t>średnie miesięczne wynagrodzenie:</t>
  </si>
  <si>
    <t>średnie dzienne wynagrodzenie:</t>
  </si>
  <si>
    <t>łączna ilość dni niewykorzystanego urlopu:</t>
  </si>
  <si>
    <t>kwota rezerwy bez narzutów ZUS:</t>
  </si>
  <si>
    <t>narzuty ZUS:</t>
  </si>
  <si>
    <t>ŁĄCZNA WARTOŚĆ REZERWY:</t>
  </si>
  <si>
    <t>←  (pole do uzupełnienia - dane z rachunku zysków i strat)</t>
  </si>
  <si>
    <t>(wersja globalna, uproszczona)</t>
  </si>
  <si>
    <t>% wartość narzutów ZUS *:</t>
  </si>
  <si>
    <t>średnia ilość dni pracujących w miesiącu **:</t>
  </si>
  <si>
    <t>% wartość narzutów ZUS stanowiących koszt pracodawcy waha się w przedziale 19,21% - 22,41% i zależy od obowiązującej w jednostce składki na ubezpieczenie wypadkowe</t>
  </si>
  <si>
    <t>średnie wynagrodzenie działu *</t>
  </si>
  <si>
    <t>średnie wynagrodzenie grupy *</t>
  </si>
  <si>
    <t>wartość zmienna dla kolejnych lat, najczęściej waha się w przedziale 20-21 dni, szczegółowe dane dotyczące danego roku można znaleźć w internecie</t>
  </si>
  <si>
    <t>lp.</t>
  </si>
  <si>
    <t>optymalnie powinno to być średnie wynagrodzenie z 3 ostatnich miesięcy, w praktyce ze względu na czasochłonność można przyjąć wynagrodzenie z ostatniego miesiąca poprzedzającego kalkulację</t>
  </si>
  <si>
    <t>optymalnie powinno to być średnie wynagrodzenie z 3 ostatnich miesięcy, w praktyce ze wzlgędu na czasochłonność można przyjąć wynagrodzenie z ostatniego miesiąca poprzedzającego kalkulację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</si>
</sst>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0" fillId="2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3" borderId="3" xfId="0" applyNumberFormat="1" applyFill="1" applyBorder="1"/>
    <xf numFmtId="4" fontId="0" fillId="3" borderId="4" xfId="0" applyNumberFormat="1" applyFill="1" applyBorder="1"/>
    <xf numFmtId="4" fontId="0" fillId="3" borderId="5" xfId="0" applyNumberFormat="1" applyFill="1" applyBorder="1"/>
    <xf numFmtId="0" fontId="1" fillId="0" borderId="0" xfId="0" applyFont="1" applyAlignment="1">
      <alignment horizontal="right"/>
    </xf>
    <xf numFmtId="10" fontId="0" fillId="2" borderId="0" xfId="0" applyNumberFormat="1" applyFill="1" applyAlignment="1">
      <alignment horizontal="left"/>
    </xf>
    <xf numFmtId="0" fontId="0" fillId="0" borderId="0" xfId="0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  <xf numFmtId="4" fontId="0" fillId="3" borderId="0" xfId="0" applyNumberFormat="1" applyFill="1" applyAlignment="1">
      <alignment vertical="top"/>
    </xf>
    <xf numFmtId="4" fontId="1" fillId="3" borderId="0" xfId="0" applyNumberFormat="1" applyFont="1" applyFill="1" applyAlignment="1">
      <alignment vertical="top"/>
    </xf>
    <xf numFmtId="4" fontId="0" fillId="3" borderId="1" xfId="0" applyNumberFormat="1" applyFill="1" applyBorder="1"/>
    <xf numFmtId="4" fontId="1" fillId="3" borderId="1" xfId="0" applyNumberFormat="1" applyFont="1" applyFill="1" applyBorder="1"/>
    <xf numFmtId="4" fontId="0" fillId="3" borderId="2" xfId="0" applyNumberFormat="1" applyFill="1" applyBorder="1"/>
    <xf numFmtId="0" fontId="4" fillId="0" borderId="3" xfId="0" applyFont="1" applyBorder="1"/>
    <xf numFmtId="4" fontId="4" fillId="0" borderId="3" xfId="0" applyNumberFormat="1" applyFont="1" applyBorder="1"/>
    <xf numFmtId="0" fontId="4" fillId="0" borderId="4" xfId="0" applyFont="1" applyBorder="1"/>
    <xf numFmtId="4" fontId="4" fillId="0" borderId="4" xfId="0" applyNumberFormat="1" applyFont="1" applyBorder="1"/>
    <xf numFmtId="4" fontId="4" fillId="2" borderId="0" xfId="0" applyNumberFormat="1" applyFont="1" applyFill="1" applyAlignment="1">
      <alignment vertical="top"/>
    </xf>
    <xf numFmtId="10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topLeftCell="A31" zoomScaleNormal="100" zoomScaleSheetLayoutView="100" workbookViewId="0">
      <selection activeCell="C38" sqref="C38"/>
    </sheetView>
  </sheetViews>
  <sheetFormatPr defaultRowHeight="14.4" x14ac:dyDescent="0.3"/>
  <cols>
    <col min="1" max="1" width="3.6640625" customWidth="1"/>
    <col min="2" max="2" width="26.6640625" customWidth="1"/>
    <col min="3" max="5" width="18.6640625" customWidth="1"/>
    <col min="6" max="6" width="3.6640625" customWidth="1"/>
  </cols>
  <sheetData>
    <row r="1" spans="1:9" x14ac:dyDescent="0.3">
      <c r="A1" s="1" t="s">
        <v>0</v>
      </c>
    </row>
    <row r="3" spans="1:9" x14ac:dyDescent="0.3">
      <c r="A3" s="1" t="s">
        <v>1</v>
      </c>
    </row>
    <row r="4" spans="1:9" x14ac:dyDescent="0.3">
      <c r="A4" s="1" t="s">
        <v>18</v>
      </c>
    </row>
    <row r="6" spans="1:9" x14ac:dyDescent="0.3">
      <c r="A6" s="4" t="s">
        <v>5</v>
      </c>
      <c r="B6" s="4"/>
      <c r="C6" s="4"/>
    </row>
    <row r="8" spans="1:9" x14ac:dyDescent="0.3">
      <c r="C8" s="3" t="s">
        <v>11</v>
      </c>
      <c r="D8" s="18">
        <v>0.19209999999999999</v>
      </c>
      <c r="E8" s="20" t="s">
        <v>17</v>
      </c>
    </row>
    <row r="9" spans="1:9" x14ac:dyDescent="0.3">
      <c r="C9" s="3" t="s">
        <v>12</v>
      </c>
      <c r="D9" s="5">
        <v>21</v>
      </c>
      <c r="E9" s="20" t="s">
        <v>17</v>
      </c>
    </row>
    <row r="11" spans="1:9" ht="43.2" x14ac:dyDescent="0.3">
      <c r="A11" s="6" t="s">
        <v>48</v>
      </c>
      <c r="B11" s="6" t="s">
        <v>2</v>
      </c>
      <c r="C11" s="6" t="s">
        <v>3</v>
      </c>
      <c r="D11" s="7" t="s">
        <v>4</v>
      </c>
      <c r="E11" s="7" t="s">
        <v>6</v>
      </c>
      <c r="F11" s="2"/>
      <c r="G11" s="2"/>
      <c r="H11" s="2"/>
      <c r="I11" s="2" t="s">
        <v>16</v>
      </c>
    </row>
    <row r="12" spans="1:9" x14ac:dyDescent="0.3">
      <c r="A12" s="8">
        <v>1</v>
      </c>
      <c r="B12" s="8"/>
      <c r="C12" s="11">
        <v>2500</v>
      </c>
      <c r="D12" s="8">
        <v>5</v>
      </c>
      <c r="E12" s="14">
        <f>C12/$D$9*D12</f>
        <v>595.2380952380953</v>
      </c>
    </row>
    <row r="13" spans="1:9" x14ac:dyDescent="0.3">
      <c r="A13" s="9">
        <v>2</v>
      </c>
      <c r="B13" s="9"/>
      <c r="C13" s="12">
        <v>5200</v>
      </c>
      <c r="D13" s="9">
        <v>4</v>
      </c>
      <c r="E13" s="15">
        <f t="shared" ref="E13:E36" si="0">C13/$D$9*D13</f>
        <v>990.47619047619048</v>
      </c>
    </row>
    <row r="14" spans="1:9" x14ac:dyDescent="0.3">
      <c r="A14" s="9">
        <v>3</v>
      </c>
      <c r="B14" s="9"/>
      <c r="C14" s="12"/>
      <c r="D14" s="9"/>
      <c r="E14" s="15">
        <f t="shared" si="0"/>
        <v>0</v>
      </c>
    </row>
    <row r="15" spans="1:9" x14ac:dyDescent="0.3">
      <c r="A15" s="9">
        <v>4</v>
      </c>
      <c r="B15" s="9"/>
      <c r="C15" s="12"/>
      <c r="D15" s="9"/>
      <c r="E15" s="15">
        <f t="shared" si="0"/>
        <v>0</v>
      </c>
    </row>
    <row r="16" spans="1:9" x14ac:dyDescent="0.3">
      <c r="A16" s="9">
        <v>5</v>
      </c>
      <c r="B16" s="9"/>
      <c r="C16" s="12"/>
      <c r="D16" s="9"/>
      <c r="E16" s="15">
        <f t="shared" si="0"/>
        <v>0</v>
      </c>
    </row>
    <row r="17" spans="1:5" x14ac:dyDescent="0.3">
      <c r="A17" s="9">
        <v>6</v>
      </c>
      <c r="B17" s="9"/>
      <c r="C17" s="12"/>
      <c r="D17" s="9"/>
      <c r="E17" s="15">
        <f t="shared" si="0"/>
        <v>0</v>
      </c>
    </row>
    <row r="18" spans="1:5" x14ac:dyDescent="0.3">
      <c r="A18" s="9">
        <v>7</v>
      </c>
      <c r="B18" s="9"/>
      <c r="C18" s="12"/>
      <c r="D18" s="9"/>
      <c r="E18" s="15">
        <f t="shared" si="0"/>
        <v>0</v>
      </c>
    </row>
    <row r="19" spans="1:5" x14ac:dyDescent="0.3">
      <c r="A19" s="9">
        <v>8</v>
      </c>
      <c r="B19" s="9"/>
      <c r="C19" s="12"/>
      <c r="D19" s="9"/>
      <c r="E19" s="15">
        <f t="shared" si="0"/>
        <v>0</v>
      </c>
    </row>
    <row r="20" spans="1:5" x14ac:dyDescent="0.3">
      <c r="A20" s="9">
        <v>9</v>
      </c>
      <c r="B20" s="9"/>
      <c r="C20" s="12"/>
      <c r="D20" s="9"/>
      <c r="E20" s="15">
        <f t="shared" si="0"/>
        <v>0</v>
      </c>
    </row>
    <row r="21" spans="1:5" x14ac:dyDescent="0.3">
      <c r="A21" s="9">
        <v>10</v>
      </c>
      <c r="B21" s="9"/>
      <c r="C21" s="12"/>
      <c r="D21" s="9"/>
      <c r="E21" s="15">
        <f t="shared" si="0"/>
        <v>0</v>
      </c>
    </row>
    <row r="22" spans="1:5" x14ac:dyDescent="0.3">
      <c r="A22" s="9">
        <v>11</v>
      </c>
      <c r="B22" s="9"/>
      <c r="C22" s="12"/>
      <c r="D22" s="9"/>
      <c r="E22" s="15">
        <f t="shared" si="0"/>
        <v>0</v>
      </c>
    </row>
    <row r="23" spans="1:5" x14ac:dyDescent="0.3">
      <c r="A23" s="9">
        <v>12</v>
      </c>
      <c r="B23" s="9"/>
      <c r="C23" s="12"/>
      <c r="D23" s="9"/>
      <c r="E23" s="15">
        <f t="shared" si="0"/>
        <v>0</v>
      </c>
    </row>
    <row r="24" spans="1:5" x14ac:dyDescent="0.3">
      <c r="A24" s="9">
        <v>13</v>
      </c>
      <c r="B24" s="9"/>
      <c r="C24" s="12"/>
      <c r="D24" s="9"/>
      <c r="E24" s="15">
        <f t="shared" si="0"/>
        <v>0</v>
      </c>
    </row>
    <row r="25" spans="1:5" x14ac:dyDescent="0.3">
      <c r="A25" s="9">
        <v>14</v>
      </c>
      <c r="B25" s="9"/>
      <c r="C25" s="12"/>
      <c r="D25" s="9"/>
      <c r="E25" s="15">
        <f t="shared" si="0"/>
        <v>0</v>
      </c>
    </row>
    <row r="26" spans="1:5" x14ac:dyDescent="0.3">
      <c r="A26" s="9">
        <v>15</v>
      </c>
      <c r="B26" s="9"/>
      <c r="C26" s="12"/>
      <c r="D26" s="9"/>
      <c r="E26" s="15">
        <f t="shared" si="0"/>
        <v>0</v>
      </c>
    </row>
    <row r="27" spans="1:5" x14ac:dyDescent="0.3">
      <c r="A27" s="9">
        <v>16</v>
      </c>
      <c r="B27" s="9"/>
      <c r="C27" s="12"/>
      <c r="D27" s="9"/>
      <c r="E27" s="15">
        <f t="shared" si="0"/>
        <v>0</v>
      </c>
    </row>
    <row r="28" spans="1:5" x14ac:dyDescent="0.3">
      <c r="A28" s="9">
        <v>17</v>
      </c>
      <c r="B28" s="9"/>
      <c r="C28" s="12"/>
      <c r="D28" s="9"/>
      <c r="E28" s="15">
        <f t="shared" si="0"/>
        <v>0</v>
      </c>
    </row>
    <row r="29" spans="1:5" x14ac:dyDescent="0.3">
      <c r="A29" s="9">
        <v>18</v>
      </c>
      <c r="B29" s="9"/>
      <c r="C29" s="12"/>
      <c r="D29" s="9"/>
      <c r="E29" s="15">
        <f t="shared" si="0"/>
        <v>0</v>
      </c>
    </row>
    <row r="30" spans="1:5" x14ac:dyDescent="0.3">
      <c r="A30" s="9">
        <v>19</v>
      </c>
      <c r="B30" s="9"/>
      <c r="C30" s="12"/>
      <c r="D30" s="9"/>
      <c r="E30" s="15">
        <f t="shared" si="0"/>
        <v>0</v>
      </c>
    </row>
    <row r="31" spans="1:5" x14ac:dyDescent="0.3">
      <c r="A31" s="9">
        <v>20</v>
      </c>
      <c r="B31" s="9"/>
      <c r="C31" s="12"/>
      <c r="D31" s="9"/>
      <c r="E31" s="15">
        <f t="shared" si="0"/>
        <v>0</v>
      </c>
    </row>
    <row r="32" spans="1:5" x14ac:dyDescent="0.3">
      <c r="A32" s="9">
        <v>21</v>
      </c>
      <c r="B32" s="9"/>
      <c r="C32" s="12"/>
      <c r="D32" s="9"/>
      <c r="E32" s="15">
        <f t="shared" si="0"/>
        <v>0</v>
      </c>
    </row>
    <row r="33" spans="1:6" x14ac:dyDescent="0.3">
      <c r="A33" s="9">
        <v>22</v>
      </c>
      <c r="B33" s="9"/>
      <c r="C33" s="12"/>
      <c r="D33" s="9"/>
      <c r="E33" s="15">
        <f t="shared" si="0"/>
        <v>0</v>
      </c>
    </row>
    <row r="34" spans="1:6" x14ac:dyDescent="0.3">
      <c r="A34" s="9">
        <v>23</v>
      </c>
      <c r="B34" s="9"/>
      <c r="C34" s="12"/>
      <c r="D34" s="9"/>
      <c r="E34" s="15">
        <f t="shared" si="0"/>
        <v>0</v>
      </c>
    </row>
    <row r="35" spans="1:6" x14ac:dyDescent="0.3">
      <c r="A35" s="9">
        <v>24</v>
      </c>
      <c r="B35" s="9"/>
      <c r="C35" s="12"/>
      <c r="D35" s="9"/>
      <c r="E35" s="15">
        <f t="shared" si="0"/>
        <v>0</v>
      </c>
    </row>
    <row r="36" spans="1:6" x14ac:dyDescent="0.3">
      <c r="A36" s="10">
        <v>25</v>
      </c>
      <c r="B36" s="10"/>
      <c r="C36" s="13"/>
      <c r="D36" s="10"/>
      <c r="E36" s="16">
        <f t="shared" si="0"/>
        <v>0</v>
      </c>
    </row>
    <row r="37" spans="1:6" x14ac:dyDescent="0.3">
      <c r="D37" s="3" t="s">
        <v>7</v>
      </c>
      <c r="E37" s="25">
        <f>SUM(E12:E36)</f>
        <v>1585.7142857142858</v>
      </c>
    </row>
    <row r="38" spans="1:6" x14ac:dyDescent="0.3">
      <c r="D38" s="3" t="s">
        <v>8</v>
      </c>
      <c r="E38" s="25">
        <f>E37*(D8)</f>
        <v>304.61571428571426</v>
      </c>
    </row>
    <row r="39" spans="1:6" x14ac:dyDescent="0.3">
      <c r="D39" s="17" t="s">
        <v>9</v>
      </c>
      <c r="E39" s="26">
        <f>E37+E38</f>
        <v>1890.33</v>
      </c>
    </row>
    <row r="41" spans="1:6" ht="45" customHeight="1" x14ac:dyDescent="0.3">
      <c r="A41" s="19" t="s">
        <v>13</v>
      </c>
      <c r="B41" s="36" t="s">
        <v>49</v>
      </c>
      <c r="C41" s="36"/>
      <c r="D41" s="36"/>
      <c r="E41" s="36"/>
      <c r="F41" s="36"/>
    </row>
    <row r="42" spans="1:6" ht="30" customHeight="1" x14ac:dyDescent="0.3">
      <c r="A42" s="19" t="s">
        <v>14</v>
      </c>
      <c r="B42" s="36" t="s">
        <v>44</v>
      </c>
      <c r="C42" s="36"/>
      <c r="D42" s="36"/>
      <c r="E42" s="36"/>
      <c r="F42" s="36"/>
    </row>
    <row r="43" spans="1:6" ht="30" customHeight="1" x14ac:dyDescent="0.3">
      <c r="A43" s="19" t="s">
        <v>15</v>
      </c>
      <c r="B43" s="36" t="s">
        <v>47</v>
      </c>
      <c r="C43" s="36"/>
      <c r="D43" s="36"/>
      <c r="E43" s="36"/>
      <c r="F43" s="36"/>
    </row>
    <row r="45" spans="1:6" x14ac:dyDescent="0.3">
      <c r="A45" s="1" t="s">
        <v>10</v>
      </c>
    </row>
    <row r="46" spans="1:6" x14ac:dyDescent="0.3">
      <c r="A46" s="35"/>
      <c r="B46" s="35"/>
      <c r="C46" s="35"/>
      <c r="D46" s="35"/>
      <c r="E46" s="35"/>
    </row>
    <row r="47" spans="1:6" x14ac:dyDescent="0.3">
      <c r="A47" s="35"/>
      <c r="B47" s="35"/>
      <c r="C47" s="35"/>
      <c r="D47" s="35"/>
      <c r="E47" s="35"/>
    </row>
  </sheetData>
  <mergeCells count="4">
    <mergeCell ref="A46:E47"/>
    <mergeCell ref="B41:F41"/>
    <mergeCell ref="B42:F42"/>
    <mergeCell ref="B43:F43"/>
  </mergeCells>
  <pageMargins left="0.78740157480314965" right="0.39370078740157483" top="0.78740157480314965" bottom="0.59055118110236227" header="0.31496062992125984" footer="0.31496062992125984"/>
  <pageSetup paperSize="9" scale="96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view="pageBreakPreview" topLeftCell="A13" zoomScaleNormal="100" zoomScaleSheetLayoutView="100" workbookViewId="0">
      <selection activeCell="D29" sqref="D29"/>
    </sheetView>
  </sheetViews>
  <sheetFormatPr defaultRowHeight="14.4" x14ac:dyDescent="0.3"/>
  <cols>
    <col min="1" max="1" width="3.6640625" customWidth="1"/>
    <col min="2" max="2" width="26.6640625" customWidth="1"/>
    <col min="3" max="5" width="18.6640625" customWidth="1"/>
    <col min="6" max="6" width="3.6640625" customWidth="1"/>
  </cols>
  <sheetData>
    <row r="1" spans="1:9" x14ac:dyDescent="0.3">
      <c r="A1" s="1" t="s">
        <v>0</v>
      </c>
    </row>
    <row r="3" spans="1:9" x14ac:dyDescent="0.3">
      <c r="A3" s="1" t="s">
        <v>1</v>
      </c>
    </row>
    <row r="4" spans="1:9" x14ac:dyDescent="0.3">
      <c r="A4" s="1" t="s">
        <v>23</v>
      </c>
    </row>
    <row r="6" spans="1:9" x14ac:dyDescent="0.3">
      <c r="A6" s="4" t="s">
        <v>5</v>
      </c>
      <c r="B6" s="4"/>
      <c r="C6" s="4"/>
    </row>
    <row r="8" spans="1:9" x14ac:dyDescent="0.3">
      <c r="C8" s="3" t="s">
        <v>11</v>
      </c>
      <c r="D8" s="18">
        <v>0.19209999999999999</v>
      </c>
      <c r="E8" s="20" t="s">
        <v>17</v>
      </c>
    </row>
    <row r="9" spans="1:9" x14ac:dyDescent="0.3">
      <c r="C9" s="3" t="s">
        <v>12</v>
      </c>
      <c r="D9" s="5">
        <v>21</v>
      </c>
      <c r="E9" s="20" t="s">
        <v>17</v>
      </c>
    </row>
    <row r="11" spans="1:9" ht="43.2" x14ac:dyDescent="0.3">
      <c r="A11" s="6" t="s">
        <v>48</v>
      </c>
      <c r="B11" s="7" t="s">
        <v>19</v>
      </c>
      <c r="C11" s="7" t="s">
        <v>45</v>
      </c>
      <c r="D11" s="7" t="s">
        <v>4</v>
      </c>
      <c r="E11" s="7" t="s">
        <v>6</v>
      </c>
      <c r="F11" s="2"/>
      <c r="G11" s="2"/>
      <c r="H11" s="2"/>
      <c r="I11" s="2" t="s">
        <v>16</v>
      </c>
    </row>
    <row r="12" spans="1:9" x14ac:dyDescent="0.3">
      <c r="A12" s="8">
        <v>1</v>
      </c>
      <c r="B12" s="28" t="s">
        <v>25</v>
      </c>
      <c r="C12" s="29">
        <v>12500</v>
      </c>
      <c r="D12" s="28">
        <v>22</v>
      </c>
      <c r="E12" s="14">
        <f>C12/$D$9*D12</f>
        <v>13095.238095238094</v>
      </c>
    </row>
    <row r="13" spans="1:9" x14ac:dyDescent="0.3">
      <c r="A13" s="9">
        <v>2</v>
      </c>
      <c r="B13" s="30" t="s">
        <v>26</v>
      </c>
      <c r="C13" s="31">
        <v>8500</v>
      </c>
      <c r="D13" s="30">
        <v>12</v>
      </c>
      <c r="E13" s="15">
        <f t="shared" ref="E13:E21" si="0">C13/$D$9*D13</f>
        <v>4857.1428571428569</v>
      </c>
    </row>
    <row r="14" spans="1:9" x14ac:dyDescent="0.3">
      <c r="A14" s="9">
        <v>3</v>
      </c>
      <c r="B14" s="30" t="s">
        <v>28</v>
      </c>
      <c r="C14" s="31">
        <v>7800</v>
      </c>
      <c r="D14" s="30">
        <v>25</v>
      </c>
      <c r="E14" s="15">
        <f t="shared" si="0"/>
        <v>9285.7142857142862</v>
      </c>
    </row>
    <row r="15" spans="1:9" x14ac:dyDescent="0.3">
      <c r="A15" s="9">
        <v>4</v>
      </c>
      <c r="B15" s="30" t="s">
        <v>27</v>
      </c>
      <c r="C15" s="31">
        <v>6200</v>
      </c>
      <c r="D15" s="30">
        <v>14</v>
      </c>
      <c r="E15" s="15">
        <f t="shared" si="0"/>
        <v>4133.333333333333</v>
      </c>
    </row>
    <row r="16" spans="1:9" x14ac:dyDescent="0.3">
      <c r="A16" s="9">
        <v>5</v>
      </c>
      <c r="B16" s="30" t="s">
        <v>29</v>
      </c>
      <c r="C16" s="31">
        <v>6900</v>
      </c>
      <c r="D16" s="30">
        <v>48</v>
      </c>
      <c r="E16" s="15">
        <f t="shared" si="0"/>
        <v>15771.428571428571</v>
      </c>
    </row>
    <row r="17" spans="1:6" x14ac:dyDescent="0.3">
      <c r="A17" s="9">
        <v>6</v>
      </c>
      <c r="B17" s="30" t="s">
        <v>30</v>
      </c>
      <c r="C17" s="31">
        <v>5800</v>
      </c>
      <c r="D17" s="30">
        <v>2</v>
      </c>
      <c r="E17" s="15">
        <f t="shared" si="0"/>
        <v>552.38095238095241</v>
      </c>
    </row>
    <row r="18" spans="1:6" x14ac:dyDescent="0.3">
      <c r="A18" s="9">
        <v>7</v>
      </c>
      <c r="B18" s="30" t="s">
        <v>31</v>
      </c>
      <c r="C18" s="31">
        <v>3900</v>
      </c>
      <c r="D18" s="30">
        <v>56</v>
      </c>
      <c r="E18" s="15">
        <f t="shared" si="0"/>
        <v>10400</v>
      </c>
    </row>
    <row r="19" spans="1:6" x14ac:dyDescent="0.3">
      <c r="A19" s="9">
        <v>8</v>
      </c>
      <c r="B19" s="9"/>
      <c r="C19" s="12"/>
      <c r="D19" s="9"/>
      <c r="E19" s="15">
        <f t="shared" si="0"/>
        <v>0</v>
      </c>
    </row>
    <row r="20" spans="1:6" x14ac:dyDescent="0.3">
      <c r="A20" s="9">
        <v>9</v>
      </c>
      <c r="B20" s="9"/>
      <c r="C20" s="12"/>
      <c r="D20" s="9"/>
      <c r="E20" s="15">
        <f t="shared" si="0"/>
        <v>0</v>
      </c>
    </row>
    <row r="21" spans="1:6" x14ac:dyDescent="0.3">
      <c r="A21" s="10">
        <v>10</v>
      </c>
      <c r="B21" s="10"/>
      <c r="C21" s="13"/>
      <c r="D21" s="10"/>
      <c r="E21" s="16">
        <f t="shared" si="0"/>
        <v>0</v>
      </c>
    </row>
    <row r="22" spans="1:6" x14ac:dyDescent="0.3">
      <c r="D22" s="3" t="s">
        <v>7</v>
      </c>
      <c r="E22" s="27">
        <f>SUM(E12:E21)</f>
        <v>58095.238095238092</v>
      </c>
    </row>
    <row r="23" spans="1:6" x14ac:dyDescent="0.3">
      <c r="D23" s="3" t="s">
        <v>8</v>
      </c>
      <c r="E23" s="25">
        <f>E22*(D8)</f>
        <v>11160.095238095237</v>
      </c>
    </row>
    <row r="24" spans="1:6" x14ac:dyDescent="0.3">
      <c r="D24" s="17" t="s">
        <v>9</v>
      </c>
      <c r="E24" s="26">
        <f>E22+E23</f>
        <v>69255.333333333328</v>
      </c>
    </row>
    <row r="26" spans="1:6" ht="30" customHeight="1" x14ac:dyDescent="0.3">
      <c r="A26" s="19" t="s">
        <v>13</v>
      </c>
      <c r="B26" s="36" t="s">
        <v>50</v>
      </c>
      <c r="C26" s="36"/>
      <c r="D26" s="36"/>
      <c r="E26" s="36"/>
      <c r="F26" s="36"/>
    </row>
    <row r="27" spans="1:6" ht="30" customHeight="1" x14ac:dyDescent="0.3">
      <c r="A27" s="19" t="s">
        <v>14</v>
      </c>
      <c r="B27" s="36" t="s">
        <v>44</v>
      </c>
      <c r="C27" s="36"/>
      <c r="D27" s="36"/>
      <c r="E27" s="36"/>
      <c r="F27" s="36"/>
    </row>
    <row r="28" spans="1:6" ht="30" customHeight="1" x14ac:dyDescent="0.3">
      <c r="A28" s="19" t="s">
        <v>15</v>
      </c>
      <c r="B28" s="36" t="s">
        <v>47</v>
      </c>
      <c r="C28" s="36"/>
      <c r="D28" s="36"/>
      <c r="E28" s="36"/>
      <c r="F28" s="36"/>
    </row>
    <row r="30" spans="1:6" x14ac:dyDescent="0.3">
      <c r="A30" s="1" t="s">
        <v>10</v>
      </c>
    </row>
    <row r="31" spans="1:6" x14ac:dyDescent="0.3">
      <c r="A31" s="35"/>
      <c r="B31" s="35"/>
      <c r="C31" s="35"/>
      <c r="D31" s="35"/>
      <c r="E31" s="35"/>
    </row>
    <row r="32" spans="1:6" x14ac:dyDescent="0.3">
      <c r="A32" s="35"/>
      <c r="B32" s="35"/>
      <c r="C32" s="35"/>
      <c r="D32" s="35"/>
      <c r="E32" s="35"/>
    </row>
  </sheetData>
  <mergeCells count="4">
    <mergeCell ref="B26:F26"/>
    <mergeCell ref="B27:F27"/>
    <mergeCell ref="B28:F28"/>
    <mergeCell ref="A31:E32"/>
  </mergeCells>
  <pageMargins left="0.78740157480314965" right="0.39370078740157483" top="0.78740157480314965" bottom="0.59055118110236227" header="0.31496062992125984" footer="0.31496062992125984"/>
  <pageSetup paperSize="9" scale="9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view="pageBreakPreview" topLeftCell="A13" zoomScaleNormal="100" zoomScaleSheetLayoutView="100" workbookViewId="0">
      <selection activeCell="E25" sqref="E25"/>
    </sheetView>
  </sheetViews>
  <sheetFormatPr defaultRowHeight="14.4" x14ac:dyDescent="0.3"/>
  <cols>
    <col min="1" max="1" width="3.6640625" customWidth="1"/>
    <col min="2" max="2" width="26.6640625" customWidth="1"/>
    <col min="3" max="5" width="18.6640625" customWidth="1"/>
    <col min="6" max="6" width="3.6640625" customWidth="1"/>
  </cols>
  <sheetData>
    <row r="1" spans="1:9" x14ac:dyDescent="0.3">
      <c r="A1" s="1" t="s">
        <v>0</v>
      </c>
    </row>
    <row r="3" spans="1:9" x14ac:dyDescent="0.3">
      <c r="A3" s="1" t="s">
        <v>1</v>
      </c>
    </row>
    <row r="4" spans="1:9" x14ac:dyDescent="0.3">
      <c r="A4" s="1" t="s">
        <v>24</v>
      </c>
    </row>
    <row r="6" spans="1:9" x14ac:dyDescent="0.3">
      <c r="A6" s="4" t="s">
        <v>5</v>
      </c>
      <c r="B6" s="4"/>
      <c r="C6" s="4"/>
    </row>
    <row r="8" spans="1:9" x14ac:dyDescent="0.3">
      <c r="C8" s="3" t="s">
        <v>11</v>
      </c>
      <c r="D8" s="18">
        <v>0.19209999999999999</v>
      </c>
      <c r="E8" s="20" t="s">
        <v>17</v>
      </c>
    </row>
    <row r="9" spans="1:9" x14ac:dyDescent="0.3">
      <c r="C9" s="3" t="s">
        <v>12</v>
      </c>
      <c r="D9" s="5">
        <v>21</v>
      </c>
      <c r="E9" s="20" t="s">
        <v>17</v>
      </c>
    </row>
    <row r="11" spans="1:9" ht="43.2" x14ac:dyDescent="0.3">
      <c r="A11" s="6" t="s">
        <v>48</v>
      </c>
      <c r="B11" s="7" t="s">
        <v>19</v>
      </c>
      <c r="C11" s="7" t="s">
        <v>46</v>
      </c>
      <c r="D11" s="7" t="s">
        <v>4</v>
      </c>
      <c r="E11" s="7" t="s">
        <v>6</v>
      </c>
      <c r="F11" s="2"/>
      <c r="G11" s="2"/>
      <c r="H11" s="2"/>
      <c r="I11" s="2" t="s">
        <v>16</v>
      </c>
    </row>
    <row r="12" spans="1:9" x14ac:dyDescent="0.3">
      <c r="A12" s="8">
        <v>1</v>
      </c>
      <c r="B12" s="28" t="s">
        <v>20</v>
      </c>
      <c r="C12" s="29">
        <v>12500</v>
      </c>
      <c r="D12" s="28">
        <v>22</v>
      </c>
      <c r="E12" s="14">
        <f>C12/$D$9*D12</f>
        <v>13095.238095238094</v>
      </c>
    </row>
    <row r="13" spans="1:9" x14ac:dyDescent="0.3">
      <c r="A13" s="9">
        <v>2</v>
      </c>
      <c r="B13" s="30" t="s">
        <v>21</v>
      </c>
      <c r="C13" s="31">
        <v>6200</v>
      </c>
      <c r="D13" s="30">
        <v>46</v>
      </c>
      <c r="E13" s="15">
        <f t="shared" ref="E13:E16" si="0">C13/$D$9*D13</f>
        <v>13580.952380952382</v>
      </c>
    </row>
    <row r="14" spans="1:9" x14ac:dyDescent="0.3">
      <c r="A14" s="9">
        <v>3</v>
      </c>
      <c r="B14" s="30" t="s">
        <v>22</v>
      </c>
      <c r="C14" s="31">
        <v>4000</v>
      </c>
      <c r="D14" s="30">
        <v>122</v>
      </c>
      <c r="E14" s="15">
        <f t="shared" si="0"/>
        <v>23238.09523809524</v>
      </c>
    </row>
    <row r="15" spans="1:9" x14ac:dyDescent="0.3">
      <c r="A15" s="9">
        <v>4</v>
      </c>
      <c r="B15" s="9"/>
      <c r="C15" s="12"/>
      <c r="D15" s="9"/>
      <c r="E15" s="15">
        <f t="shared" si="0"/>
        <v>0</v>
      </c>
    </row>
    <row r="16" spans="1:9" x14ac:dyDescent="0.3">
      <c r="A16" s="10">
        <v>5</v>
      </c>
      <c r="B16" s="10"/>
      <c r="C16" s="13"/>
      <c r="D16" s="10"/>
      <c r="E16" s="16">
        <f t="shared" si="0"/>
        <v>0</v>
      </c>
    </row>
    <row r="17" spans="1:6" x14ac:dyDescent="0.3">
      <c r="D17" s="3" t="s">
        <v>7</v>
      </c>
      <c r="E17" s="27">
        <f>SUM(E12:E16)</f>
        <v>49914.28571428571</v>
      </c>
    </row>
    <row r="18" spans="1:6" x14ac:dyDescent="0.3">
      <c r="D18" s="3" t="s">
        <v>8</v>
      </c>
      <c r="E18" s="25">
        <f>E17*(D8)</f>
        <v>9588.5342857142841</v>
      </c>
    </row>
    <row r="19" spans="1:6" x14ac:dyDescent="0.3">
      <c r="D19" s="17" t="s">
        <v>9</v>
      </c>
      <c r="E19" s="26">
        <f>E17+E18</f>
        <v>59502.819999999992</v>
      </c>
    </row>
    <row r="21" spans="1:6" ht="30" customHeight="1" x14ac:dyDescent="0.3">
      <c r="A21" s="19" t="s">
        <v>13</v>
      </c>
      <c r="B21" s="36" t="s">
        <v>49</v>
      </c>
      <c r="C21" s="36"/>
      <c r="D21" s="36"/>
      <c r="E21" s="36"/>
      <c r="F21" s="36"/>
    </row>
    <row r="22" spans="1:6" ht="30" customHeight="1" x14ac:dyDescent="0.3">
      <c r="A22" s="19" t="s">
        <v>14</v>
      </c>
      <c r="B22" s="36" t="s">
        <v>44</v>
      </c>
      <c r="C22" s="36"/>
      <c r="D22" s="36"/>
      <c r="E22" s="36"/>
      <c r="F22" s="36"/>
    </row>
    <row r="23" spans="1:6" ht="30" customHeight="1" x14ac:dyDescent="0.3">
      <c r="A23" s="19" t="s">
        <v>15</v>
      </c>
      <c r="B23" s="36" t="s">
        <v>47</v>
      </c>
      <c r="C23" s="36"/>
      <c r="D23" s="36"/>
      <c r="E23" s="36"/>
      <c r="F23" s="36"/>
    </row>
    <row r="25" spans="1:6" x14ac:dyDescent="0.3">
      <c r="A25" s="1" t="s">
        <v>10</v>
      </c>
    </row>
    <row r="26" spans="1:6" x14ac:dyDescent="0.3">
      <c r="A26" s="35"/>
      <c r="B26" s="35"/>
      <c r="C26" s="35"/>
      <c r="D26" s="35"/>
      <c r="E26" s="35"/>
    </row>
    <row r="27" spans="1:6" x14ac:dyDescent="0.3">
      <c r="A27" s="35"/>
      <c r="B27" s="35"/>
      <c r="C27" s="35"/>
      <c r="D27" s="35"/>
      <c r="E27" s="35"/>
    </row>
  </sheetData>
  <mergeCells count="4">
    <mergeCell ref="B21:F21"/>
    <mergeCell ref="B22:F22"/>
    <mergeCell ref="B23:F23"/>
    <mergeCell ref="A26:E27"/>
  </mergeCells>
  <pageMargins left="0.78740157480314965" right="0.39370078740157483" top="0.78740157480314965" bottom="0.59055118110236227" header="0.31496062992125984" footer="0.31496062992125984"/>
  <pageSetup paperSize="9" scale="96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view="pageBreakPreview" topLeftCell="A4" zoomScaleNormal="100" zoomScaleSheetLayoutView="100" workbookViewId="0">
      <selection activeCell="B22" sqref="B22:F22"/>
    </sheetView>
  </sheetViews>
  <sheetFormatPr defaultRowHeight="14.4" x14ac:dyDescent="0.3"/>
  <cols>
    <col min="1" max="1" width="3.6640625" customWidth="1"/>
    <col min="2" max="2" width="26.6640625" customWidth="1"/>
    <col min="3" max="5" width="18.6640625" customWidth="1"/>
    <col min="6" max="6" width="3.6640625" customWidth="1"/>
  </cols>
  <sheetData>
    <row r="1" spans="1:5" x14ac:dyDescent="0.3">
      <c r="A1" s="1" t="s">
        <v>0</v>
      </c>
    </row>
    <row r="3" spans="1:5" x14ac:dyDescent="0.3">
      <c r="A3" s="1" t="s">
        <v>1</v>
      </c>
    </row>
    <row r="4" spans="1:5" x14ac:dyDescent="0.3">
      <c r="A4" s="1" t="s">
        <v>41</v>
      </c>
    </row>
    <row r="6" spans="1:5" x14ac:dyDescent="0.3">
      <c r="A6" s="4" t="s">
        <v>5</v>
      </c>
      <c r="B6" s="4"/>
      <c r="C6" s="4"/>
    </row>
    <row r="8" spans="1:5" x14ac:dyDescent="0.3">
      <c r="C8" s="3" t="s">
        <v>42</v>
      </c>
      <c r="D8" s="33">
        <v>0.19209999999999999</v>
      </c>
      <c r="E8" s="20" t="s">
        <v>17</v>
      </c>
    </row>
    <row r="9" spans="1:5" x14ac:dyDescent="0.3">
      <c r="C9" s="3" t="s">
        <v>43</v>
      </c>
      <c r="D9" s="34">
        <v>21</v>
      </c>
      <c r="E9" s="20" t="s">
        <v>17</v>
      </c>
    </row>
    <row r="11" spans="1:5" ht="31.8" x14ac:dyDescent="0.3">
      <c r="C11" s="19" t="s">
        <v>32</v>
      </c>
      <c r="D11" s="32">
        <v>2500000</v>
      </c>
      <c r="E11" s="22" t="s">
        <v>40</v>
      </c>
    </row>
    <row r="12" spans="1:5" x14ac:dyDescent="0.3">
      <c r="C12" s="19" t="s">
        <v>33</v>
      </c>
      <c r="D12" s="32">
        <v>78</v>
      </c>
      <c r="E12" s="20" t="s">
        <v>17</v>
      </c>
    </row>
    <row r="13" spans="1:5" x14ac:dyDescent="0.3">
      <c r="C13" s="19" t="s">
        <v>34</v>
      </c>
      <c r="D13" s="23">
        <f>D11/D12/12</f>
        <v>2670.9401709401709</v>
      </c>
    </row>
    <row r="14" spans="1:5" x14ac:dyDescent="0.3">
      <c r="C14" s="19" t="s">
        <v>35</v>
      </c>
      <c r="D14" s="23">
        <f>D13/D9</f>
        <v>127.18762718762719</v>
      </c>
    </row>
    <row r="15" spans="1:5" x14ac:dyDescent="0.3">
      <c r="C15" s="19" t="s">
        <v>36</v>
      </c>
      <c r="D15" s="32">
        <v>45</v>
      </c>
      <c r="E15" s="20" t="s">
        <v>17</v>
      </c>
    </row>
    <row r="16" spans="1:5" x14ac:dyDescent="0.3">
      <c r="C16" s="19" t="s">
        <v>37</v>
      </c>
      <c r="D16" s="23">
        <f>D14*D15</f>
        <v>5723.4432234432234</v>
      </c>
    </row>
    <row r="17" spans="1:6" x14ac:dyDescent="0.3">
      <c r="C17" s="19" t="s">
        <v>38</v>
      </c>
      <c r="D17" s="23">
        <f>D16*D8</f>
        <v>1099.4734432234432</v>
      </c>
    </row>
    <row r="18" spans="1:6" x14ac:dyDescent="0.3">
      <c r="C18" s="21" t="s">
        <v>39</v>
      </c>
      <c r="D18" s="24">
        <f>D16+D17</f>
        <v>6822.9166666666661</v>
      </c>
    </row>
    <row r="21" spans="1:6" ht="30" customHeight="1" x14ac:dyDescent="0.3">
      <c r="A21" s="19" t="s">
        <v>13</v>
      </c>
      <c r="B21" s="36" t="s">
        <v>44</v>
      </c>
      <c r="C21" s="36"/>
      <c r="D21" s="36"/>
      <c r="E21" s="36"/>
      <c r="F21" s="36"/>
    </row>
    <row r="22" spans="1:6" ht="30" customHeight="1" x14ac:dyDescent="0.3">
      <c r="A22" s="19" t="s">
        <v>14</v>
      </c>
      <c r="B22" s="36" t="s">
        <v>47</v>
      </c>
      <c r="C22" s="36"/>
      <c r="D22" s="36"/>
      <c r="E22" s="36"/>
      <c r="F22" s="36"/>
    </row>
    <row r="24" spans="1:6" x14ac:dyDescent="0.3">
      <c r="A24" s="1" t="s">
        <v>10</v>
      </c>
    </row>
    <row r="25" spans="1:6" x14ac:dyDescent="0.3">
      <c r="A25" s="35"/>
      <c r="B25" s="35"/>
      <c r="C25" s="35"/>
      <c r="D25" s="35"/>
      <c r="E25" s="35"/>
    </row>
    <row r="26" spans="1:6" x14ac:dyDescent="0.3">
      <c r="A26" s="35"/>
      <c r="B26" s="35"/>
      <c r="C26" s="35"/>
      <c r="D26" s="35"/>
      <c r="E26" s="35"/>
    </row>
  </sheetData>
  <mergeCells count="3">
    <mergeCell ref="B21:F21"/>
    <mergeCell ref="B22:F22"/>
    <mergeCell ref="A25:E26"/>
  </mergeCells>
  <pageMargins left="0.78740157480314965" right="0.39370078740157483" top="0.78740157480314965" bottom="0.59055118110236227" header="0.31496062992125984" footer="0.31496062992125984"/>
  <pageSetup paperSize="9" scale="9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wg pracowników</vt:lpstr>
      <vt:lpstr>wg działów jednostki</vt:lpstr>
      <vt:lpstr>wg grup pracowników</vt:lpstr>
      <vt:lpstr>uproszczona</vt:lpstr>
      <vt:lpstr>uproszczona!Obszar_wydruku</vt:lpstr>
      <vt:lpstr>'wg działów jednostki'!Obszar_wydruku</vt:lpstr>
      <vt:lpstr>'wg grup pracowników'!Obszar_wydruku</vt:lpstr>
      <vt:lpstr>'wg pracowników'!Obszar_wydruku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2015-10-09T07:48:26Z</cp:lastPrinted>
  <dcterms:created xsi:type="dcterms:W3CDTF">2015-10-09T07:27:57Z</dcterms:created>
  <dcterms:modified xsi:type="dcterms:W3CDTF">2018-11-12T10:50:58Z</dcterms:modified>
</cp:coreProperties>
</file>